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1775" windowHeight="12795" tabRatio="601" activeTab="0"/>
  </bookViews>
  <sheets>
    <sheet name="сведения 2017-2019" sheetId="1" r:id="rId1"/>
  </sheets>
  <definedNames>
    <definedName name="_xlnm.Print_Titles" localSheetId="0">'сведения 2017-2019'!$2:$4</definedName>
  </definedNames>
  <calcPr fullCalcOnLoad="1"/>
</workbook>
</file>

<file path=xl/sharedStrings.xml><?xml version="1.0" encoding="utf-8"?>
<sst xmlns="http://schemas.openxmlformats.org/spreadsheetml/2006/main" count="72" uniqueCount="67">
  <si>
    <t>(тыс. рублей)</t>
  </si>
  <si>
    <t>Наименование</t>
  </si>
  <si>
    <t xml:space="preserve"> Налоги на прибыль, доходы</t>
  </si>
  <si>
    <t xml:space="preserve"> Налог на прибыль организаций</t>
  </si>
  <si>
    <t xml:space="preserve"> Налог на доходы физических лиц</t>
  </si>
  <si>
    <t xml:space="preserve"> Акцизы по подакцизным товарам (продукции), производимым на территории Российской Федерации </t>
  </si>
  <si>
    <t xml:space="preserve"> Налоги на имущество</t>
  </si>
  <si>
    <t xml:space="preserve"> Налог на имущество организаций</t>
  </si>
  <si>
    <t xml:space="preserve"> Транспортный налог</t>
  </si>
  <si>
    <t xml:space="preserve"> Налог на игорный бизнес</t>
  </si>
  <si>
    <t xml:space="preserve"> Налоги, сборы и регулярные платежи за пользование природными  ресурсами</t>
  </si>
  <si>
    <t xml:space="preserve"> Налог на добычу полезных ископаемых</t>
  </si>
  <si>
    <t xml:space="preserve"> Сборы за  пользование объектами животного мира и за пользование объектами водных биологических ресурсов  </t>
  </si>
  <si>
    <t xml:space="preserve"> 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</si>
  <si>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</si>
  <si>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Структура    (%)</t>
  </si>
  <si>
    <t>Налоговые доходы</t>
  </si>
  <si>
    <t>ВСЕГО ДОХОДЫ</t>
  </si>
  <si>
    <t>Налоги на совокупный доход</t>
  </si>
  <si>
    <t>Сумма</t>
  </si>
  <si>
    <t>План 2016</t>
  </si>
  <si>
    <t>Отклонение от ожидаемого 2016</t>
  </si>
  <si>
    <t>Код  вида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</si>
  <si>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</si>
  <si>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</si>
  <si>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</si>
  <si>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</si>
  <si>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</si>
  <si>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</si>
  <si>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</si>
  <si>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Иные безвозмездные поступления</t>
  </si>
  <si>
    <t xml:space="preserve"> НАЛОГОВЫЕ И НЕНАЛОГОВЫЕ ДОХОДЫ                       </t>
  </si>
  <si>
    <t>Тепм роста к отчету 2015, %</t>
  </si>
  <si>
    <t>Темп роста к ожидаемому 2016, %</t>
  </si>
  <si>
    <t>Темп роста к прогнозу 2017, %</t>
  </si>
  <si>
    <t>Темп роста к прогнозу 2019, %</t>
  </si>
  <si>
    <t>Ожидаемое 2017 года</t>
  </si>
  <si>
    <t>Отчет за 2016 год</t>
  </si>
  <si>
    <t>Прогноз на 2018 год</t>
  </si>
  <si>
    <t>Прогноз на 2020 год</t>
  </si>
  <si>
    <t>Прогноз на 2019 год</t>
  </si>
  <si>
    <t>1 00 00000 00 0000 000</t>
  </si>
  <si>
    <t>1 01 00000 00 0000 000</t>
  </si>
  <si>
    <t>1 01 01000 00 0000 110</t>
  </si>
  <si>
    <t>1 01 02000 00 0000 110</t>
  </si>
  <si>
    <t>Налоги на товары (работы, услуги), реализуемые на территории Российской Федерации, в том числе</t>
  </si>
  <si>
    <t>000 1 03 02000 00 0000 110</t>
  </si>
  <si>
    <t>1 03 00000 00 0000 000</t>
  </si>
  <si>
    <t>1 03 02000 00 0000 110</t>
  </si>
  <si>
    <t>1 06 00000 00 0000 000</t>
  </si>
  <si>
    <t>1 06 02000 00 0000 110</t>
  </si>
  <si>
    <t>1 06 05000 00 0000 110</t>
  </si>
  <si>
    <t>1 07 00000 00 0000 000</t>
  </si>
  <si>
    <t>1 07 01000 00 0000 110</t>
  </si>
  <si>
    <t>1 07 04000 00 0000 110</t>
  </si>
  <si>
    <t>1 08 00000 00 0000 000</t>
  </si>
  <si>
    <t>1 09 00000 00 0000 000</t>
  </si>
  <si>
    <t>2 00 00000 00 0000 000</t>
  </si>
  <si>
    <t>2 02 00000 00 0000 000</t>
  </si>
  <si>
    <t>2 02 10000 00 0000 151</t>
  </si>
  <si>
    <t>2 02 20000 00 0000 151</t>
  </si>
  <si>
    <t>2 02 30000 00 0000 151</t>
  </si>
  <si>
    <t>2 02 40000 00 0000 151</t>
  </si>
  <si>
    <t>2 03 00000 00 0000 000</t>
  </si>
  <si>
    <t>1 06 04000 00 0000 110</t>
  </si>
  <si>
    <t>Сведения о доходах областного бюджета по видам доходов на 2018 год и плановый период 2019-2020 годов в сравнении с ожидаемым исполнением за 2017 год и исполнением за 2016 год</t>
  </si>
  <si>
    <t>Неналоговые доходы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</si>
</sst>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_-* #,##0_р_._-;\-* #,##0_р_._-;_-* &quot;-&quot;??_р_._-;_-@_-"/>
  </numFmts>
  <fonts count="50">
    <font>
      <sz val="13"/>
      <name val="Times New Roman Cyr"/>
      <family val="0"/>
    </font>
    <font>
      <b/>
      <sz val="12"/>
      <color indexed="24"/>
      <name val="Times New Roman Cyr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u val="single"/>
      <sz val="9.75"/>
      <color indexed="12"/>
      <name val="Times New Roman Cyr"/>
      <family val="0"/>
    </font>
    <font>
      <u val="single"/>
      <sz val="9.75"/>
      <color indexed="36"/>
      <name val="Times New Roman Cyr"/>
      <family val="0"/>
    </font>
    <font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4" fontId="2" fillId="0" borderId="6">
      <alignment wrapText="1"/>
      <protection/>
    </xf>
    <xf numFmtId="164" fontId="3" fillId="0" borderId="7" applyBorder="0">
      <alignment wrapText="1"/>
      <protection/>
    </xf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1" fontId="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9" fontId="9" fillId="0" borderId="13" xfId="62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2" fontId="7" fillId="0" borderId="13" xfId="62" applyNumberFormat="1" applyFont="1" applyFill="1" applyBorder="1" applyAlignment="1">
      <alignment horizontal="left" wrapText="1"/>
      <protection/>
    </xf>
    <xf numFmtId="165" fontId="11" fillId="0" borderId="12" xfId="0" applyNumberFormat="1" applyFont="1" applyFill="1" applyBorder="1" applyAlignment="1">
      <alignment horizontal="right" wrapText="1"/>
    </xf>
    <xf numFmtId="165" fontId="12" fillId="0" borderId="12" xfId="0" applyNumberFormat="1" applyFont="1" applyFill="1" applyBorder="1" applyAlignment="1">
      <alignment horizontal="right" wrapText="1"/>
    </xf>
    <xf numFmtId="165" fontId="11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right" wrapText="1"/>
    </xf>
    <xf numFmtId="165" fontId="7" fillId="0" borderId="12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49" fontId="14" fillId="0" borderId="12" xfId="55" applyNumberFormat="1" applyFont="1" applyFill="1" applyBorder="1" applyAlignment="1">
      <alignment horizontal="center"/>
      <protection/>
    </xf>
    <xf numFmtId="49" fontId="15" fillId="0" borderId="12" xfId="55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2" fontId="9" fillId="0" borderId="15" xfId="62" applyNumberFormat="1" applyFont="1" applyFill="1" applyBorder="1" applyAlignment="1">
      <alignment horizontal="center" vertical="center" wrapText="1"/>
      <protection/>
    </xf>
    <xf numFmtId="2" fontId="9" fillId="0" borderId="16" xfId="62" applyNumberFormat="1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2" fontId="9" fillId="0" borderId="22" xfId="62" applyNumberFormat="1" applyFont="1" applyFill="1" applyBorder="1" applyAlignment="1">
      <alignment horizontal="center" vertical="center" wrapText="1"/>
      <protection/>
    </xf>
    <xf numFmtId="164" fontId="9" fillId="0" borderId="23" xfId="0" applyNumberFormat="1" applyFont="1" applyFill="1" applyBorder="1" applyAlignment="1">
      <alignment horizontal="center" vertical="center" wrapText="1"/>
    </xf>
    <xf numFmtId="2" fontId="7" fillId="0" borderId="24" xfId="62" applyNumberFormat="1" applyFont="1" applyFill="1" applyBorder="1" applyAlignment="1">
      <alignment horizontal="left" wrapText="1"/>
      <protection/>
    </xf>
    <xf numFmtId="165" fontId="11" fillId="0" borderId="23" xfId="0" applyNumberFormat="1" applyFont="1" applyFill="1" applyBorder="1" applyAlignment="1">
      <alignment/>
    </xf>
    <xf numFmtId="49" fontId="9" fillId="0" borderId="24" xfId="62" applyNumberFormat="1" applyFont="1" applyFill="1" applyBorder="1" applyAlignment="1">
      <alignment horizontal="left" wrapText="1"/>
      <protection/>
    </xf>
    <xf numFmtId="165" fontId="7" fillId="0" borderId="23" xfId="0" applyNumberFormat="1" applyFont="1" applyFill="1" applyBorder="1" applyAlignment="1">
      <alignment/>
    </xf>
    <xf numFmtId="49" fontId="9" fillId="0" borderId="24" xfId="62" applyNumberFormat="1" applyFont="1" applyFill="1" applyBorder="1" applyAlignment="1">
      <alignment horizontal="left"/>
      <protection/>
    </xf>
    <xf numFmtId="49" fontId="9" fillId="0" borderId="24" xfId="62" applyNumberFormat="1" applyFont="1" applyFill="1" applyBorder="1" applyAlignment="1">
      <alignment wrapText="1"/>
      <protection/>
    </xf>
    <xf numFmtId="164" fontId="13" fillId="0" borderId="24" xfId="50" applyFont="1" applyFill="1" applyBorder="1" applyAlignment="1">
      <alignment wrapText="1"/>
      <protection/>
    </xf>
    <xf numFmtId="165" fontId="6" fillId="0" borderId="23" xfId="0" applyNumberFormat="1" applyFont="1" applyFill="1" applyBorder="1" applyAlignment="1">
      <alignment/>
    </xf>
    <xf numFmtId="49" fontId="13" fillId="0" borderId="24" xfId="62" applyNumberFormat="1" applyFont="1" applyFill="1" applyBorder="1" applyAlignment="1">
      <alignment wrapText="1"/>
      <protection/>
    </xf>
    <xf numFmtId="164" fontId="9" fillId="0" borderId="24" xfId="49" applyFont="1" applyFill="1" applyBorder="1" applyAlignment="1">
      <alignment wrapText="1"/>
      <protection/>
    </xf>
    <xf numFmtId="164" fontId="13" fillId="0" borderId="24" xfId="49" applyFont="1" applyFill="1" applyBorder="1" applyAlignment="1">
      <alignment wrapText="1"/>
      <protection/>
    </xf>
    <xf numFmtId="164" fontId="9" fillId="0" borderId="24" xfId="50" applyFont="1" applyFill="1" applyBorder="1" applyAlignment="1">
      <alignment wrapText="1"/>
      <protection/>
    </xf>
    <xf numFmtId="0" fontId="9" fillId="0" borderId="22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165" fontId="7" fillId="0" borderId="26" xfId="0" applyNumberFormat="1" applyFont="1" applyFill="1" applyBorder="1" applyAlignment="1">
      <alignment horizontal="right"/>
    </xf>
    <xf numFmtId="165" fontId="7" fillId="0" borderId="26" xfId="0" applyNumberFormat="1" applyFont="1" applyFill="1" applyBorder="1" applyAlignment="1">
      <alignment/>
    </xf>
    <xf numFmtId="165" fontId="7" fillId="0" borderId="27" xfId="0" applyNumberFormat="1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2" sqref="F22"/>
    </sheetView>
  </sheetViews>
  <sheetFormatPr defaultColWidth="27.8125" defaultRowHeight="16.5"/>
  <cols>
    <col min="1" max="1" width="54.0859375" style="1" customWidth="1"/>
    <col min="2" max="2" width="23.6328125" style="1" customWidth="1"/>
    <col min="3" max="3" width="15.99609375" style="1" customWidth="1"/>
    <col min="4" max="4" width="12.18359375" style="1" hidden="1" customWidth="1"/>
    <col min="5" max="5" width="15.99609375" style="1" customWidth="1"/>
    <col min="6" max="6" width="11.54296875" style="1" customWidth="1"/>
    <col min="7" max="7" width="15.36328125" style="1" hidden="1" customWidth="1"/>
    <col min="8" max="8" width="14.99609375" style="1" hidden="1" customWidth="1"/>
    <col min="9" max="9" width="15.8125" style="1" customWidth="1"/>
    <col min="10" max="10" width="13.99609375" style="1" customWidth="1"/>
    <col min="11" max="11" width="15.90625" style="1" customWidth="1"/>
    <col min="12" max="12" width="12.18359375" style="1" customWidth="1"/>
    <col min="13" max="13" width="15.8125" style="1" customWidth="1"/>
    <col min="14" max="14" width="12.18359375" style="1" customWidth="1"/>
    <col min="15" max="16384" width="27.8125" style="1" customWidth="1"/>
  </cols>
  <sheetData>
    <row r="1" spans="1:14" ht="56.25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</row>
    <row r="2" spans="1:14" ht="19.5" customHeight="1" thickBot="1">
      <c r="A2" s="4"/>
      <c r="B2" s="4"/>
      <c r="C2" s="5"/>
      <c r="D2" s="6"/>
      <c r="E2" s="7"/>
      <c r="F2" s="7"/>
      <c r="G2" s="7"/>
      <c r="H2" s="7"/>
      <c r="I2" s="7"/>
      <c r="J2" s="6"/>
      <c r="N2" s="6" t="s">
        <v>0</v>
      </c>
    </row>
    <row r="3" spans="1:14" ht="34.5" customHeight="1">
      <c r="A3" s="27" t="s">
        <v>1</v>
      </c>
      <c r="B3" s="28" t="s">
        <v>22</v>
      </c>
      <c r="C3" s="29" t="s">
        <v>37</v>
      </c>
      <c r="D3" s="30"/>
      <c r="E3" s="31" t="s">
        <v>36</v>
      </c>
      <c r="F3" s="32"/>
      <c r="G3" s="31" t="s">
        <v>20</v>
      </c>
      <c r="H3" s="32"/>
      <c r="I3" s="31" t="s">
        <v>38</v>
      </c>
      <c r="J3" s="32"/>
      <c r="K3" s="31" t="s">
        <v>40</v>
      </c>
      <c r="L3" s="32"/>
      <c r="M3" s="31" t="s">
        <v>39</v>
      </c>
      <c r="N3" s="33"/>
    </row>
    <row r="4" spans="1:14" ht="69.75" customHeight="1">
      <c r="A4" s="34"/>
      <c r="B4" s="26"/>
      <c r="C4" s="2" t="s">
        <v>19</v>
      </c>
      <c r="D4" s="8" t="s">
        <v>15</v>
      </c>
      <c r="E4" s="2" t="s">
        <v>19</v>
      </c>
      <c r="F4" s="8" t="s">
        <v>32</v>
      </c>
      <c r="G4" s="2" t="s">
        <v>19</v>
      </c>
      <c r="H4" s="8" t="s">
        <v>21</v>
      </c>
      <c r="I4" s="2" t="s">
        <v>19</v>
      </c>
      <c r="J4" s="8" t="s">
        <v>33</v>
      </c>
      <c r="K4" s="2" t="s">
        <v>19</v>
      </c>
      <c r="L4" s="8" t="s">
        <v>34</v>
      </c>
      <c r="M4" s="2" t="s">
        <v>19</v>
      </c>
      <c r="N4" s="35" t="s">
        <v>35</v>
      </c>
    </row>
    <row r="5" spans="1:14" s="7" customFormat="1" ht="28.5" customHeight="1">
      <c r="A5" s="36" t="s">
        <v>17</v>
      </c>
      <c r="B5" s="11"/>
      <c r="C5" s="12">
        <f>C6+C24</f>
        <v>48368475.10000001</v>
      </c>
      <c r="D5" s="13"/>
      <c r="E5" s="12">
        <f aca="true" t="shared" si="0" ref="E5:M5">E6+E24</f>
        <v>52466108.099999994</v>
      </c>
      <c r="F5" s="14">
        <f>E5/C5*100</f>
        <v>108.47170185028219</v>
      </c>
      <c r="G5" s="15">
        <f t="shared" si="0"/>
        <v>34237837</v>
      </c>
      <c r="H5" s="15">
        <f t="shared" si="0"/>
        <v>0</v>
      </c>
      <c r="I5" s="12">
        <f t="shared" si="0"/>
        <v>51676279.09999999</v>
      </c>
      <c r="J5" s="14">
        <f>I5/E5*100</f>
        <v>98.49459197832132</v>
      </c>
      <c r="K5" s="12">
        <f t="shared" si="0"/>
        <v>50442325.599999994</v>
      </c>
      <c r="L5" s="14">
        <f>K5/I5*100</f>
        <v>97.6121471563149</v>
      </c>
      <c r="M5" s="12">
        <f t="shared" si="0"/>
        <v>51907746.9</v>
      </c>
      <c r="N5" s="37">
        <f>M5/K5*100</f>
        <v>102.9051422244497</v>
      </c>
    </row>
    <row r="6" spans="1:14" s="9" customFormat="1" ht="30.75" customHeight="1">
      <c r="A6" s="38" t="s">
        <v>31</v>
      </c>
      <c r="B6" s="22" t="s">
        <v>41</v>
      </c>
      <c r="C6" s="16">
        <f>C7+C23</f>
        <v>35789934.400000006</v>
      </c>
      <c r="D6" s="17">
        <f aca="true" t="shared" si="1" ref="D6:D23">C6/C$6*100</f>
        <v>100</v>
      </c>
      <c r="E6" s="16">
        <f>E7+E23</f>
        <v>41015684</v>
      </c>
      <c r="F6" s="16">
        <f aca="true" t="shared" si="2" ref="F6:F31">E6/C6*100</f>
        <v>114.60117121645239</v>
      </c>
      <c r="G6" s="16">
        <f>G7+G23</f>
        <v>34237837</v>
      </c>
      <c r="H6" s="17"/>
      <c r="I6" s="16">
        <f>I7+I23</f>
        <v>43875933.59999999</v>
      </c>
      <c r="J6" s="16">
        <f aca="true" t="shared" si="3" ref="J6:J31">I6/E6*100</f>
        <v>106.97355089823685</v>
      </c>
      <c r="K6" s="16">
        <f>K7+K23</f>
        <v>45666117.199999996</v>
      </c>
      <c r="L6" s="16">
        <f aca="true" t="shared" si="4" ref="L6:L31">K6/I6*100</f>
        <v>104.08010372228298</v>
      </c>
      <c r="M6" s="16">
        <f>M7+M23</f>
        <v>47587622.4</v>
      </c>
      <c r="N6" s="39">
        <f aca="true" t="shared" si="5" ref="N6:N31">M6/K6*100</f>
        <v>104.20772624829159</v>
      </c>
    </row>
    <row r="7" spans="1:14" s="9" customFormat="1" ht="24" customHeight="1">
      <c r="A7" s="40" t="s">
        <v>16</v>
      </c>
      <c r="B7" s="22"/>
      <c r="C7" s="16">
        <f>C8+C11+C14+C18+C21+C22</f>
        <v>34929897.300000004</v>
      </c>
      <c r="D7" s="17">
        <f t="shared" si="1"/>
        <v>97.59698609562135</v>
      </c>
      <c r="E7" s="16">
        <f>E8+E11+E14+E18+E21+E22</f>
        <v>40240679</v>
      </c>
      <c r="F7" s="16">
        <f t="shared" si="2"/>
        <v>115.20411484290278</v>
      </c>
      <c r="G7" s="16">
        <f>G8+G11+G14+G18+G21+G22</f>
        <v>33277887</v>
      </c>
      <c r="H7" s="17"/>
      <c r="I7" s="16">
        <f>I8+I11+I14+I18+I21+I22</f>
        <v>43126860.29999999</v>
      </c>
      <c r="J7" s="16">
        <f t="shared" si="3"/>
        <v>107.17229771396251</v>
      </c>
      <c r="K7" s="16">
        <f>K8+K11+K14+K18+K21+K22</f>
        <v>44921957.699999996</v>
      </c>
      <c r="L7" s="16">
        <f t="shared" si="4"/>
        <v>104.1623651420783</v>
      </c>
      <c r="M7" s="16">
        <f>M8+M11+M14+M18+M21+M22</f>
        <v>46843007.4</v>
      </c>
      <c r="N7" s="39">
        <f t="shared" si="5"/>
        <v>104.27641580723007</v>
      </c>
    </row>
    <row r="8" spans="1:14" s="9" customFormat="1" ht="26.25" customHeight="1">
      <c r="A8" s="41" t="s">
        <v>2</v>
      </c>
      <c r="B8" s="22" t="s">
        <v>42</v>
      </c>
      <c r="C8" s="16">
        <f>C9+C10</f>
        <v>21154886.6</v>
      </c>
      <c r="D8" s="17">
        <f t="shared" si="1"/>
        <v>59.10848107058838</v>
      </c>
      <c r="E8" s="16">
        <f>E9+E10</f>
        <v>26468802</v>
      </c>
      <c r="F8" s="16">
        <f t="shared" si="2"/>
        <v>125.1190918697716</v>
      </c>
      <c r="G8" s="16">
        <f>G9+G10</f>
        <v>20431017</v>
      </c>
      <c r="H8" s="17"/>
      <c r="I8" s="16">
        <f>I9+I10</f>
        <v>28278233.4</v>
      </c>
      <c r="J8" s="16">
        <f t="shared" si="3"/>
        <v>106.83609103275622</v>
      </c>
      <c r="K8" s="16">
        <f>K9+K10</f>
        <v>29635922.6</v>
      </c>
      <c r="L8" s="16">
        <f t="shared" si="4"/>
        <v>104.80118110914243</v>
      </c>
      <c r="M8" s="16">
        <f>M9+M10</f>
        <v>31028353.2</v>
      </c>
      <c r="N8" s="39">
        <f t="shared" si="5"/>
        <v>104.69845538063322</v>
      </c>
    </row>
    <row r="9" spans="1:14" ht="28.5" customHeight="1">
      <c r="A9" s="42" t="s">
        <v>3</v>
      </c>
      <c r="B9" s="23" t="s">
        <v>43</v>
      </c>
      <c r="C9" s="18">
        <v>8235228</v>
      </c>
      <c r="D9" s="19"/>
      <c r="E9" s="18">
        <v>13132354</v>
      </c>
      <c r="F9" s="18">
        <f t="shared" si="2"/>
        <v>159.46557885221878</v>
      </c>
      <c r="G9" s="18">
        <v>7089236</v>
      </c>
      <c r="H9" s="19"/>
      <c r="I9" s="18">
        <v>14261626.6</v>
      </c>
      <c r="J9" s="18">
        <f t="shared" si="3"/>
        <v>108.59916356199352</v>
      </c>
      <c r="K9" s="18">
        <v>14932502</v>
      </c>
      <c r="L9" s="18">
        <f t="shared" si="4"/>
        <v>104.70405949346619</v>
      </c>
      <c r="M9" s="18">
        <v>15604465</v>
      </c>
      <c r="N9" s="43">
        <f t="shared" si="5"/>
        <v>104.50000274568856</v>
      </c>
    </row>
    <row r="10" spans="1:14" ht="24.75" customHeight="1">
      <c r="A10" s="42" t="s">
        <v>4</v>
      </c>
      <c r="B10" s="23" t="s">
        <v>44</v>
      </c>
      <c r="C10" s="18">
        <v>12919658.6</v>
      </c>
      <c r="D10" s="19"/>
      <c r="E10" s="18">
        <v>13336448</v>
      </c>
      <c r="F10" s="18">
        <f t="shared" si="2"/>
        <v>103.22600939315842</v>
      </c>
      <c r="G10" s="18">
        <v>13341781</v>
      </c>
      <c r="H10" s="19"/>
      <c r="I10" s="18">
        <v>14016606.8</v>
      </c>
      <c r="J10" s="18">
        <f t="shared" si="3"/>
        <v>105.09999964008408</v>
      </c>
      <c r="K10" s="18">
        <v>14703420.6</v>
      </c>
      <c r="L10" s="18">
        <f t="shared" si="4"/>
        <v>104.90000047657753</v>
      </c>
      <c r="M10" s="18">
        <v>15423888.2</v>
      </c>
      <c r="N10" s="43">
        <f t="shared" si="5"/>
        <v>104.89999993606929</v>
      </c>
    </row>
    <row r="11" spans="1:14" ht="41.25" customHeight="1">
      <c r="A11" s="41" t="s">
        <v>45</v>
      </c>
      <c r="B11" s="22" t="s">
        <v>47</v>
      </c>
      <c r="C11" s="16">
        <f>C13</f>
        <v>8778002</v>
      </c>
      <c r="D11" s="16">
        <f>D13</f>
        <v>0</v>
      </c>
      <c r="E11" s="16">
        <f>E13</f>
        <v>8730985</v>
      </c>
      <c r="F11" s="16">
        <f t="shared" si="2"/>
        <v>99.46437697325655</v>
      </c>
      <c r="G11" s="16">
        <v>7503981</v>
      </c>
      <c r="H11" s="19"/>
      <c r="I11" s="16">
        <f>I13</f>
        <v>9330960.2</v>
      </c>
      <c r="J11" s="16">
        <f t="shared" si="3"/>
        <v>106.87179281604537</v>
      </c>
      <c r="K11" s="16">
        <f>K13</f>
        <v>9752432.2</v>
      </c>
      <c r="L11" s="16">
        <f t="shared" si="4"/>
        <v>104.51691991998851</v>
      </c>
      <c r="M11" s="16">
        <f>M13</f>
        <v>10141846.7</v>
      </c>
      <c r="N11" s="39">
        <f t="shared" si="5"/>
        <v>103.9929987926499</v>
      </c>
    </row>
    <row r="12" spans="1:14" ht="26.25" customHeight="1" hidden="1">
      <c r="A12" s="41" t="s">
        <v>18</v>
      </c>
      <c r="B12" s="23" t="s">
        <v>46</v>
      </c>
      <c r="C12" s="16">
        <v>-85</v>
      </c>
      <c r="D12" s="19">
        <f t="shared" si="1"/>
        <v>-0.0002374969427158268</v>
      </c>
      <c r="E12" s="18"/>
      <c r="F12" s="16">
        <f t="shared" si="2"/>
        <v>0</v>
      </c>
      <c r="G12" s="18"/>
      <c r="H12" s="19"/>
      <c r="I12" s="18"/>
      <c r="J12" s="16" t="e">
        <f t="shared" si="3"/>
        <v>#DIV/0!</v>
      </c>
      <c r="K12" s="18"/>
      <c r="L12" s="16" t="e">
        <f t="shared" si="4"/>
        <v>#DIV/0!</v>
      </c>
      <c r="M12" s="18"/>
      <c r="N12" s="39" t="e">
        <f t="shared" si="5"/>
        <v>#DIV/0!</v>
      </c>
    </row>
    <row r="13" spans="1:14" ht="41.25" customHeight="1">
      <c r="A13" s="44" t="s">
        <v>5</v>
      </c>
      <c r="B13" s="23" t="s">
        <v>48</v>
      </c>
      <c r="C13" s="18">
        <v>8778002</v>
      </c>
      <c r="D13" s="19"/>
      <c r="E13" s="18">
        <v>8730985</v>
      </c>
      <c r="F13" s="18">
        <f>E13/C13*100</f>
        <v>99.46437697325655</v>
      </c>
      <c r="G13" s="18">
        <v>7503981</v>
      </c>
      <c r="H13" s="19"/>
      <c r="I13" s="18">
        <v>9330960.2</v>
      </c>
      <c r="J13" s="18">
        <f>I13/E13*100</f>
        <v>106.87179281604537</v>
      </c>
      <c r="K13" s="18">
        <v>9752432.2</v>
      </c>
      <c r="L13" s="18">
        <f>K13/I13*100</f>
        <v>104.51691991998851</v>
      </c>
      <c r="M13" s="18">
        <v>10141846.7</v>
      </c>
      <c r="N13" s="43">
        <f>M13/K13*100</f>
        <v>103.9929987926499</v>
      </c>
    </row>
    <row r="14" spans="1:14" s="9" customFormat="1" ht="27.75" customHeight="1">
      <c r="A14" s="45" t="s">
        <v>6</v>
      </c>
      <c r="B14" s="22" t="s">
        <v>49</v>
      </c>
      <c r="C14" s="16">
        <f>C15+C16+C17</f>
        <v>4649400.6</v>
      </c>
      <c r="D14" s="17">
        <f t="shared" si="1"/>
        <v>12.99080503483683</v>
      </c>
      <c r="E14" s="16">
        <f>E15+E16+E17</f>
        <v>4683261</v>
      </c>
      <c r="F14" s="16">
        <f t="shared" si="2"/>
        <v>100.72827452209647</v>
      </c>
      <c r="G14" s="16">
        <f>G15+G16+G17</f>
        <v>5013181</v>
      </c>
      <c r="H14" s="17"/>
      <c r="I14" s="16">
        <f>I15+I16+I17</f>
        <v>5178218.4</v>
      </c>
      <c r="J14" s="16">
        <f t="shared" si="3"/>
        <v>110.56864864033844</v>
      </c>
      <c r="K14" s="16">
        <f>K15+K16+K17</f>
        <v>5197176</v>
      </c>
      <c r="L14" s="16">
        <f t="shared" si="4"/>
        <v>100.36610275070667</v>
      </c>
      <c r="M14" s="16">
        <f>M15+M16+M17</f>
        <v>5321050</v>
      </c>
      <c r="N14" s="39">
        <f t="shared" si="5"/>
        <v>102.38348672432875</v>
      </c>
    </row>
    <row r="15" spans="1:14" ht="26.25" customHeight="1">
      <c r="A15" s="46" t="s">
        <v>7</v>
      </c>
      <c r="B15" s="23" t="s">
        <v>50</v>
      </c>
      <c r="C15" s="18">
        <v>3843541.1</v>
      </c>
      <c r="D15" s="19"/>
      <c r="E15" s="18">
        <v>3843541</v>
      </c>
      <c r="F15" s="18">
        <f t="shared" si="2"/>
        <v>99.99999739823258</v>
      </c>
      <c r="G15" s="18">
        <v>4116533</v>
      </c>
      <c r="H15" s="19"/>
      <c r="I15" s="18">
        <v>4331937</v>
      </c>
      <c r="J15" s="18">
        <f t="shared" si="3"/>
        <v>112.70692832468809</v>
      </c>
      <c r="K15" s="18">
        <v>4337376</v>
      </c>
      <c r="L15" s="18">
        <f t="shared" si="4"/>
        <v>100.12555584257112</v>
      </c>
      <c r="M15" s="18">
        <v>4455050</v>
      </c>
      <c r="N15" s="43">
        <f t="shared" si="5"/>
        <v>102.71302280457124</v>
      </c>
    </row>
    <row r="16" spans="1:14" ht="22.5" customHeight="1">
      <c r="A16" s="46" t="s">
        <v>8</v>
      </c>
      <c r="B16" s="23" t="s">
        <v>64</v>
      </c>
      <c r="C16" s="18">
        <v>803931.2</v>
      </c>
      <c r="D16" s="19"/>
      <c r="E16" s="18">
        <v>837720</v>
      </c>
      <c r="F16" s="18">
        <f t="shared" si="2"/>
        <v>104.20294671981883</v>
      </c>
      <c r="G16" s="18">
        <v>896648</v>
      </c>
      <c r="H16" s="19"/>
      <c r="I16" s="18">
        <v>846281.4</v>
      </c>
      <c r="J16" s="18">
        <f t="shared" si="3"/>
        <v>101.02198825383184</v>
      </c>
      <c r="K16" s="18">
        <v>859800</v>
      </c>
      <c r="L16" s="18">
        <f t="shared" si="4"/>
        <v>101.59741192468603</v>
      </c>
      <c r="M16" s="18">
        <v>866000</v>
      </c>
      <c r="N16" s="43">
        <f t="shared" si="5"/>
        <v>100.7210979297511</v>
      </c>
    </row>
    <row r="17" spans="1:14" ht="24.75" customHeight="1">
      <c r="A17" s="46" t="s">
        <v>9</v>
      </c>
      <c r="B17" s="23" t="s">
        <v>51</v>
      </c>
      <c r="C17" s="18">
        <v>1928.3</v>
      </c>
      <c r="D17" s="19"/>
      <c r="E17" s="18">
        <v>2000</v>
      </c>
      <c r="F17" s="18">
        <f t="shared" si="2"/>
        <v>103.71830109422808</v>
      </c>
      <c r="G17" s="18">
        <v>0</v>
      </c>
      <c r="H17" s="19"/>
      <c r="I17" s="18">
        <v>0</v>
      </c>
      <c r="J17" s="18">
        <f t="shared" si="3"/>
        <v>0</v>
      </c>
      <c r="K17" s="18">
        <v>0</v>
      </c>
      <c r="L17" s="16">
        <v>0</v>
      </c>
      <c r="M17" s="18">
        <v>0</v>
      </c>
      <c r="N17" s="39">
        <v>0</v>
      </c>
    </row>
    <row r="18" spans="1:14" s="9" customFormat="1" ht="42" customHeight="1">
      <c r="A18" s="45" t="s">
        <v>10</v>
      </c>
      <c r="B18" s="22" t="s">
        <v>52</v>
      </c>
      <c r="C18" s="16">
        <f>C19+C20</f>
        <v>138768.9</v>
      </c>
      <c r="D18" s="17">
        <f t="shared" si="1"/>
        <v>0.3877316411063329</v>
      </c>
      <c r="E18" s="16">
        <f>E19+E20</f>
        <v>126047</v>
      </c>
      <c r="F18" s="16">
        <f t="shared" si="2"/>
        <v>90.8323118508542</v>
      </c>
      <c r="G18" s="16">
        <f>G19+G20</f>
        <v>127400</v>
      </c>
      <c r="H18" s="17"/>
      <c r="I18" s="16">
        <f>I19+I20</f>
        <v>119420</v>
      </c>
      <c r="J18" s="16">
        <f t="shared" si="3"/>
        <v>94.74243734479995</v>
      </c>
      <c r="K18" s="16">
        <f>K19+K20</f>
        <v>113170</v>
      </c>
      <c r="L18" s="16">
        <f t="shared" si="4"/>
        <v>94.7663707921621</v>
      </c>
      <c r="M18" s="16">
        <f>M19+M20</f>
        <v>107310</v>
      </c>
      <c r="N18" s="39">
        <f t="shared" si="5"/>
        <v>94.82194927984449</v>
      </c>
    </row>
    <row r="19" spans="1:14" ht="24" customHeight="1">
      <c r="A19" s="42" t="s">
        <v>11</v>
      </c>
      <c r="B19" s="23" t="s">
        <v>53</v>
      </c>
      <c r="C19" s="18">
        <v>137722.4</v>
      </c>
      <c r="D19" s="19"/>
      <c r="E19" s="18">
        <v>124972</v>
      </c>
      <c r="F19" s="18">
        <f t="shared" si="2"/>
        <v>90.74195628307378</v>
      </c>
      <c r="G19" s="18">
        <v>125700</v>
      </c>
      <c r="H19" s="19"/>
      <c r="I19" s="18">
        <v>118330</v>
      </c>
      <c r="J19" s="18">
        <f t="shared" si="3"/>
        <v>94.68520948692507</v>
      </c>
      <c r="K19" s="18">
        <v>112070</v>
      </c>
      <c r="L19" s="18">
        <f t="shared" si="4"/>
        <v>94.70971013267979</v>
      </c>
      <c r="M19" s="18">
        <v>106200</v>
      </c>
      <c r="N19" s="43">
        <f t="shared" si="5"/>
        <v>94.76220219505666</v>
      </c>
    </row>
    <row r="20" spans="1:14" ht="37.5" customHeight="1">
      <c r="A20" s="42" t="s">
        <v>12</v>
      </c>
      <c r="B20" s="23" t="s">
        <v>54</v>
      </c>
      <c r="C20" s="18">
        <v>1046.5</v>
      </c>
      <c r="D20" s="19"/>
      <c r="E20" s="18">
        <v>1075</v>
      </c>
      <c r="F20" s="18">
        <f t="shared" si="2"/>
        <v>102.72336359292882</v>
      </c>
      <c r="G20" s="18">
        <v>1700</v>
      </c>
      <c r="H20" s="19"/>
      <c r="I20" s="18">
        <v>1090</v>
      </c>
      <c r="J20" s="18">
        <f t="shared" si="3"/>
        <v>101.39534883720931</v>
      </c>
      <c r="K20" s="18">
        <v>1100</v>
      </c>
      <c r="L20" s="18">
        <f t="shared" si="4"/>
        <v>100.91743119266054</v>
      </c>
      <c r="M20" s="18">
        <v>1110</v>
      </c>
      <c r="N20" s="43">
        <f t="shared" si="5"/>
        <v>100.9090909090909</v>
      </c>
    </row>
    <row r="21" spans="1:14" s="9" customFormat="1" ht="23.25" customHeight="1">
      <c r="A21" s="45" t="s">
        <v>13</v>
      </c>
      <c r="B21" s="22" t="s">
        <v>55</v>
      </c>
      <c r="C21" s="16">
        <v>209267.6</v>
      </c>
      <c r="D21" s="17">
        <f t="shared" si="1"/>
        <v>0.584710767170336</v>
      </c>
      <c r="E21" s="16">
        <v>230894</v>
      </c>
      <c r="F21" s="16">
        <f t="shared" si="2"/>
        <v>110.33432791315998</v>
      </c>
      <c r="G21" s="16">
        <v>201648</v>
      </c>
      <c r="H21" s="17"/>
      <c r="I21" s="16">
        <v>219959.3</v>
      </c>
      <c r="J21" s="16">
        <f t="shared" si="3"/>
        <v>95.26419049433939</v>
      </c>
      <c r="K21" s="16">
        <v>223188.9</v>
      </c>
      <c r="L21" s="16">
        <f t="shared" si="4"/>
        <v>101.4682716302516</v>
      </c>
      <c r="M21" s="16">
        <v>244380.5</v>
      </c>
      <c r="N21" s="39">
        <f t="shared" si="5"/>
        <v>109.4949166378794</v>
      </c>
    </row>
    <row r="22" spans="1:14" s="9" customFormat="1" ht="36.75" customHeight="1">
      <c r="A22" s="45" t="s">
        <v>14</v>
      </c>
      <c r="B22" s="22" t="s">
        <v>56</v>
      </c>
      <c r="C22" s="16">
        <v>-428.4</v>
      </c>
      <c r="D22" s="17">
        <f t="shared" si="1"/>
        <v>-0.001196984591287767</v>
      </c>
      <c r="E22" s="16">
        <v>690</v>
      </c>
      <c r="F22" s="16">
        <f t="shared" si="2"/>
        <v>-161.06442577030813</v>
      </c>
      <c r="G22" s="16">
        <v>660</v>
      </c>
      <c r="H22" s="17"/>
      <c r="I22" s="16">
        <v>69</v>
      </c>
      <c r="J22" s="16">
        <f t="shared" si="3"/>
        <v>10</v>
      </c>
      <c r="K22" s="16">
        <v>68</v>
      </c>
      <c r="L22" s="16">
        <f t="shared" si="4"/>
        <v>98.55072463768117</v>
      </c>
      <c r="M22" s="16">
        <v>67</v>
      </c>
      <c r="N22" s="39">
        <f t="shared" si="5"/>
        <v>98.52941176470588</v>
      </c>
    </row>
    <row r="23" spans="1:14" s="9" customFormat="1" ht="21.75" customHeight="1">
      <c r="A23" s="47" t="s">
        <v>66</v>
      </c>
      <c r="B23" s="3"/>
      <c r="C23" s="16">
        <v>860037.1</v>
      </c>
      <c r="D23" s="17">
        <f t="shared" si="1"/>
        <v>2.4030139043786565</v>
      </c>
      <c r="E23" s="16">
        <v>775005</v>
      </c>
      <c r="F23" s="16">
        <f t="shared" si="2"/>
        <v>90.11297303337264</v>
      </c>
      <c r="G23" s="16">
        <v>959950</v>
      </c>
      <c r="H23" s="17"/>
      <c r="I23" s="16">
        <v>749073.3</v>
      </c>
      <c r="J23" s="16">
        <f t="shared" si="3"/>
        <v>96.65399578067239</v>
      </c>
      <c r="K23" s="16">
        <v>744159.5</v>
      </c>
      <c r="L23" s="16">
        <f t="shared" si="4"/>
        <v>99.34401613300061</v>
      </c>
      <c r="M23" s="16">
        <v>744615</v>
      </c>
      <c r="N23" s="39">
        <f t="shared" si="5"/>
        <v>100.06120999597532</v>
      </c>
    </row>
    <row r="24" spans="1:14" s="9" customFormat="1" ht="19.5">
      <c r="A24" s="48" t="s">
        <v>23</v>
      </c>
      <c r="B24" s="22" t="s">
        <v>57</v>
      </c>
      <c r="C24" s="20">
        <f>C25+C30+C31</f>
        <v>12578540.700000001</v>
      </c>
      <c r="D24" s="20"/>
      <c r="E24" s="20">
        <f>E25+E30+E31</f>
        <v>11450424.099999998</v>
      </c>
      <c r="F24" s="16">
        <f t="shared" si="2"/>
        <v>91.03141908981539</v>
      </c>
      <c r="G24" s="20"/>
      <c r="H24" s="20"/>
      <c r="I24" s="20">
        <f>I25+I30+I31</f>
        <v>7800345.5</v>
      </c>
      <c r="J24" s="16">
        <f t="shared" si="3"/>
        <v>68.12276498998845</v>
      </c>
      <c r="K24" s="20">
        <f>K25+K30+K31</f>
        <v>4776208.399999999</v>
      </c>
      <c r="L24" s="16">
        <f t="shared" si="4"/>
        <v>61.2307288183581</v>
      </c>
      <c r="M24" s="20">
        <f>M25+M30+M31</f>
        <v>4320124.5</v>
      </c>
      <c r="N24" s="39">
        <f t="shared" si="5"/>
        <v>90.45092127889563</v>
      </c>
    </row>
    <row r="25" spans="1:14" s="9" customFormat="1" ht="33.75">
      <c r="A25" s="49" t="s">
        <v>24</v>
      </c>
      <c r="B25" s="22" t="s">
        <v>58</v>
      </c>
      <c r="C25" s="20">
        <f>SUM(C26:C29)</f>
        <v>12025332.100000001</v>
      </c>
      <c r="D25" s="20"/>
      <c r="E25" s="20">
        <f>SUM(E26:E29)</f>
        <v>11251841.999999998</v>
      </c>
      <c r="F25" s="16">
        <f t="shared" si="2"/>
        <v>93.56782753633887</v>
      </c>
      <c r="G25" s="20"/>
      <c r="H25" s="20"/>
      <c r="I25" s="20">
        <f>SUM(I26:I29)</f>
        <v>6400252.1</v>
      </c>
      <c r="J25" s="16">
        <f t="shared" si="3"/>
        <v>56.88181632838428</v>
      </c>
      <c r="K25" s="20">
        <f>SUM(K26:K29)</f>
        <v>4776208.399999999</v>
      </c>
      <c r="L25" s="16">
        <f t="shared" si="4"/>
        <v>74.62531671213388</v>
      </c>
      <c r="M25" s="20">
        <f>SUM(M26:M29)</f>
        <v>4320124.5</v>
      </c>
      <c r="N25" s="39">
        <f t="shared" si="5"/>
        <v>90.45092127889563</v>
      </c>
    </row>
    <row r="26" spans="1:14" ht="33">
      <c r="A26" s="50" t="s">
        <v>25</v>
      </c>
      <c r="B26" s="23" t="s">
        <v>59</v>
      </c>
      <c r="C26" s="21">
        <v>652777.8</v>
      </c>
      <c r="D26" s="21"/>
      <c r="E26" s="21">
        <v>298669.6</v>
      </c>
      <c r="F26" s="18">
        <f t="shared" si="2"/>
        <v>45.75363929349312</v>
      </c>
      <c r="G26" s="21"/>
      <c r="H26" s="21"/>
      <c r="I26" s="21">
        <v>272673</v>
      </c>
      <c r="J26" s="18">
        <f t="shared" si="3"/>
        <v>91.29586673702312</v>
      </c>
      <c r="K26" s="21">
        <v>198965.2</v>
      </c>
      <c r="L26" s="18">
        <f t="shared" si="4"/>
        <v>72.96842738371603</v>
      </c>
      <c r="M26" s="21">
        <v>250840</v>
      </c>
      <c r="N26" s="43">
        <f t="shared" si="5"/>
        <v>126.0722980702153</v>
      </c>
    </row>
    <row r="27" spans="1:14" ht="33">
      <c r="A27" s="50" t="s">
        <v>26</v>
      </c>
      <c r="B27" s="23" t="s">
        <v>60</v>
      </c>
      <c r="C27" s="21">
        <v>4640116.5</v>
      </c>
      <c r="D27" s="21"/>
      <c r="E27" s="21">
        <v>6150354.5</v>
      </c>
      <c r="F27" s="18">
        <f t="shared" si="2"/>
        <v>132.54741556596693</v>
      </c>
      <c r="G27" s="21"/>
      <c r="H27" s="21"/>
      <c r="I27" s="21">
        <v>3654437</v>
      </c>
      <c r="J27" s="18">
        <f t="shared" si="3"/>
        <v>59.418314830470344</v>
      </c>
      <c r="K27" s="21">
        <v>1984524.2</v>
      </c>
      <c r="L27" s="18">
        <f t="shared" si="4"/>
        <v>54.30451256924117</v>
      </c>
      <c r="M27" s="21">
        <v>1444378.1</v>
      </c>
      <c r="N27" s="43">
        <f t="shared" si="5"/>
        <v>72.7820854993857</v>
      </c>
    </row>
    <row r="28" spans="1:14" ht="33">
      <c r="A28" s="50" t="s">
        <v>27</v>
      </c>
      <c r="B28" s="23" t="s">
        <v>61</v>
      </c>
      <c r="C28" s="21">
        <v>2514930.1</v>
      </c>
      <c r="D28" s="21"/>
      <c r="E28" s="21">
        <v>2693359.8</v>
      </c>
      <c r="F28" s="18">
        <f t="shared" si="2"/>
        <v>107.09481746629857</v>
      </c>
      <c r="G28" s="21"/>
      <c r="H28" s="21"/>
      <c r="I28" s="21">
        <v>2376305.8</v>
      </c>
      <c r="J28" s="18">
        <f t="shared" si="3"/>
        <v>88.22830874657</v>
      </c>
      <c r="K28" s="21">
        <v>2510366.7</v>
      </c>
      <c r="L28" s="18">
        <f t="shared" si="4"/>
        <v>105.64156768038862</v>
      </c>
      <c r="M28" s="21">
        <v>2542554.1</v>
      </c>
      <c r="N28" s="43">
        <f t="shared" si="5"/>
        <v>101.2821792131006</v>
      </c>
    </row>
    <row r="29" spans="1:14" ht="18.75">
      <c r="A29" s="50" t="s">
        <v>28</v>
      </c>
      <c r="B29" s="23" t="s">
        <v>62</v>
      </c>
      <c r="C29" s="21">
        <v>4217507.7</v>
      </c>
      <c r="D29" s="21"/>
      <c r="E29" s="21">
        <v>2109458.1</v>
      </c>
      <c r="F29" s="18">
        <f t="shared" si="2"/>
        <v>50.0166982504857</v>
      </c>
      <c r="G29" s="21"/>
      <c r="H29" s="21"/>
      <c r="I29" s="21">
        <v>96836.3</v>
      </c>
      <c r="J29" s="18">
        <f t="shared" si="3"/>
        <v>4.590577077591633</v>
      </c>
      <c r="K29" s="21">
        <v>82352.3</v>
      </c>
      <c r="L29" s="18">
        <f t="shared" si="4"/>
        <v>85.04279903300726</v>
      </c>
      <c r="M29" s="21">
        <v>82352.3</v>
      </c>
      <c r="N29" s="43">
        <f t="shared" si="5"/>
        <v>100</v>
      </c>
    </row>
    <row r="30" spans="1:14" s="9" customFormat="1" ht="33.75">
      <c r="A30" s="49" t="s">
        <v>29</v>
      </c>
      <c r="B30" s="22" t="s">
        <v>63</v>
      </c>
      <c r="C30" s="20">
        <v>882626</v>
      </c>
      <c r="D30" s="20"/>
      <c r="E30" s="20">
        <v>-479.1</v>
      </c>
      <c r="F30" s="16">
        <f t="shared" si="2"/>
        <v>-0.05428120177742329</v>
      </c>
      <c r="G30" s="20"/>
      <c r="H30" s="20"/>
      <c r="I30" s="20">
        <v>55950</v>
      </c>
      <c r="J30" s="16">
        <f t="shared" si="3"/>
        <v>-11678.146524733877</v>
      </c>
      <c r="K30" s="20">
        <v>0</v>
      </c>
      <c r="L30" s="16">
        <f t="shared" si="4"/>
        <v>0</v>
      </c>
      <c r="M30" s="20">
        <v>0</v>
      </c>
      <c r="N30" s="39">
        <v>0</v>
      </c>
    </row>
    <row r="31" spans="1:14" s="9" customFormat="1" ht="20.25" thickBot="1">
      <c r="A31" s="51" t="s">
        <v>30</v>
      </c>
      <c r="B31" s="52"/>
      <c r="C31" s="53">
        <v>-329417.4</v>
      </c>
      <c r="D31" s="53"/>
      <c r="E31" s="53">
        <v>199061.2</v>
      </c>
      <c r="F31" s="54">
        <f t="shared" si="2"/>
        <v>-60.42825910228179</v>
      </c>
      <c r="G31" s="53"/>
      <c r="H31" s="53"/>
      <c r="I31" s="53">
        <v>1344143.4</v>
      </c>
      <c r="J31" s="54">
        <f t="shared" si="3"/>
        <v>675.2412825804325</v>
      </c>
      <c r="K31" s="53">
        <v>0</v>
      </c>
      <c r="L31" s="54">
        <f t="shared" si="4"/>
        <v>0</v>
      </c>
      <c r="M31" s="53">
        <v>0</v>
      </c>
      <c r="N31" s="55">
        <v>0</v>
      </c>
    </row>
    <row r="32" ht="18.75">
      <c r="A32" s="10"/>
    </row>
  </sheetData>
  <sheetProtection/>
  <mergeCells count="9">
    <mergeCell ref="A1:N1"/>
    <mergeCell ref="A3:A4"/>
    <mergeCell ref="C3:D3"/>
    <mergeCell ref="E3:F3"/>
    <mergeCell ref="G3:H3"/>
    <mergeCell ref="I3:J3"/>
    <mergeCell ref="K3:L3"/>
    <mergeCell ref="M3:N3"/>
    <mergeCell ref="B3:B4"/>
  </mergeCells>
  <printOptions/>
  <pageMargins left="0.11811023622047245" right="0.11811023622047245" top="0.1968503937007874" bottom="0.1968503937007874" header="0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Zelenov</dc:creator>
  <cp:keywords/>
  <dc:description/>
  <cp:lastModifiedBy>Lobach IA.</cp:lastModifiedBy>
  <cp:lastPrinted>2017-11-01T16:11:39Z</cp:lastPrinted>
  <dcterms:created xsi:type="dcterms:W3CDTF">1997-08-11T14:29:14Z</dcterms:created>
  <dcterms:modified xsi:type="dcterms:W3CDTF">2017-11-01T16:11:46Z</dcterms:modified>
  <cp:category/>
  <cp:version/>
  <cp:contentType/>
  <cp:contentStatus/>
</cp:coreProperties>
</file>